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2. IÚ-Střed\ROK 2021\POPTÁVKY\Provoz\OK II425xIII42510 + X III42510sIII39513\2.Zádání-zasílané podklady\MOK II425 a III42510\soupis prací\"/>
    </mc:Choice>
  </mc:AlternateContent>
  <bookViews>
    <workbookView xWindow="240" yWindow="120" windowWidth="14940" windowHeight="9225" activeTab="1"/>
  </bookViews>
  <sheets>
    <sheet name="Rekapitulace" sheetId="1" r:id="rId1"/>
    <sheet name="SO 000_Vedlejší" sheetId="2" r:id="rId2"/>
    <sheet name="SO 101_01" sheetId="3" r:id="rId3"/>
  </sheets>
  <calcPr calcId="152511"/>
  <webPublishing codePage="0"/>
</workbook>
</file>

<file path=xl/calcChain.xml><?xml version="1.0" encoding="utf-8"?>
<calcChain xmlns="http://schemas.openxmlformats.org/spreadsheetml/2006/main">
  <c r="I90" i="3" l="1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O50" i="3" s="1"/>
  <c r="I46" i="3"/>
  <c r="O46" i="3" s="1"/>
  <c r="I42" i="3"/>
  <c r="O42" i="3" s="1"/>
  <c r="Q41" i="3"/>
  <c r="I41" i="3" s="1"/>
  <c r="I37" i="3"/>
  <c r="Q36" i="3" s="1"/>
  <c r="I36" i="3" s="1"/>
  <c r="I32" i="3"/>
  <c r="O32" i="3" s="1"/>
  <c r="I28" i="3"/>
  <c r="O28" i="3" s="1"/>
  <c r="I24" i="3"/>
  <c r="O24" i="3" s="1"/>
  <c r="I20" i="3"/>
  <c r="Q19" i="3" s="1"/>
  <c r="I19" i="3" s="1"/>
  <c r="I15" i="3"/>
  <c r="O15" i="3" s="1"/>
  <c r="R14" i="3" s="1"/>
  <c r="O14" i="3" s="1"/>
  <c r="Q14" i="3"/>
  <c r="I14" i="3" s="1"/>
  <c r="I10" i="3"/>
  <c r="Q9" i="3" s="1"/>
  <c r="I9" i="3" s="1"/>
  <c r="I3" i="3" s="1"/>
  <c r="C13" i="1" s="1"/>
  <c r="I30" i="2"/>
  <c r="O30" i="2" s="1"/>
  <c r="I26" i="2"/>
  <c r="O26" i="2" s="1"/>
  <c r="I22" i="2"/>
  <c r="O22" i="2" s="1"/>
  <c r="I18" i="2"/>
  <c r="O18" i="2" s="1"/>
  <c r="I14" i="2"/>
  <c r="O14" i="2" s="1"/>
  <c r="I10" i="2"/>
  <c r="O10" i="2" s="1"/>
  <c r="Q9" i="2"/>
  <c r="I9" i="2" s="1"/>
  <c r="I3" i="2" s="1"/>
  <c r="C11" i="1" s="1"/>
  <c r="R9" i="2" l="1"/>
  <c r="O9" i="2" s="1"/>
  <c r="O2" i="2" s="1"/>
  <c r="D11" i="1" s="1"/>
  <c r="D10" i="1" s="1"/>
  <c r="C12" i="1"/>
  <c r="C10" i="1"/>
  <c r="C6" i="1" s="1"/>
  <c r="E11" i="1"/>
  <c r="E10" i="1" s="1"/>
  <c r="R41" i="3"/>
  <c r="O41" i="3" s="1"/>
  <c r="O10" i="3"/>
  <c r="R9" i="3" s="1"/>
  <c r="O9" i="3" s="1"/>
  <c r="O20" i="3"/>
  <c r="R19" i="3" s="1"/>
  <c r="O19" i="3" s="1"/>
  <c r="O37" i="3"/>
  <c r="R36" i="3" s="1"/>
  <c r="O36" i="3" s="1"/>
  <c r="O2" i="3" l="1"/>
  <c r="D13" i="1" s="1"/>
  <c r="D12" i="1" l="1"/>
  <c r="E13" i="1"/>
  <c r="E12" i="1" s="1"/>
  <c r="C7" i="1" s="1"/>
</calcChain>
</file>

<file path=xl/sharedStrings.xml><?xml version="1.0" encoding="utf-8"?>
<sst xmlns="http://schemas.openxmlformats.org/spreadsheetml/2006/main" count="461" uniqueCount="192">
  <si>
    <t>Firma: Správa a údržba silnic Jihomoravského kraje, příspěvková organizace kraje</t>
  </si>
  <si>
    <t>Rekapitulace ceny</t>
  </si>
  <si>
    <t>Stavba: Rajhrad - MO křižovatka sil. II/425 a III/42510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</si>
  <si>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</si>
  <si>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</si>
  <si>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</si>
  <si>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</si>
  <si>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</si>
  <si>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</si>
  <si>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</si>
  <si>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</si>
  <si>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</si>
  <si>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</si>
  <si>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</si>
  <si>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</si>
  <si>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Rajhrad</t>
  </si>
  <si>
    <t>MO křižovatka sil. II/425 a III/42510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</si>
  <si>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</si>
  <si>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</si>
  <si>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</si>
  <si>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</si>
  <si>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</si>
  <si>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</si>
  <si>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</si>
  <si>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</si>
  <si>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</si>
  <si>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</si>
  <si>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</si>
  <si>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</si>
  <si>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</si>
  <si>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</si>
  <si>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</si>
  <si>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</si>
  <si>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</si>
  <si>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</si>
  <si>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</si>
  <si>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</si>
  <si>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</si>
  <si>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</si>
  <si>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</si>
  <si>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</si>
  <si>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</si>
  <si>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</si>
  <si>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</si>
  <si>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</si>
  <si>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</si>
  <si>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</si>
  <si>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Vedlejší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</si>
  <si>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</si>
  <si>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</si>
  <si>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</si>
  <si>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</si>
  <si>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</si>
  <si>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</si>
  <si>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</si>
  <si>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</si>
  <si>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Dopravní opatření během výstavby, řízení dopravy osobamni zhotovitele a dočasným SDZ.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</si>
  <si>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</si>
  <si>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</si>
  <si>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</si>
  <si>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</si>
  <si>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</si>
  <si>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</si>
  <si>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PRO VYPRACOVÁNÍ DSPS</t>
  </si>
  <si>
    <t>zahrnuje veškeré náklady spojené s objednatelem požadovanými pracemi,</t>
  </si>
  <si>
    <t>02944</t>
  </si>
  <si>
    <t>OSTAT POŽADAVKY - DOKUMENTACE SKUTEČ PROVEDENÍ V DIGIT FORMĚ</t>
  </si>
  <si>
    <t>DSPS</t>
  </si>
  <si>
    <t>zahrnuje veškeré náklady spojené s objednatelem požadovanými pracemi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</si>
  <si>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</si>
  <si>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</si>
  <si>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</si>
  <si>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02960</t>
  </si>
  <si>
    <t>OSTATNÍ POŽADAVKY - ODBORNÝ DOZOR</t>
  </si>
  <si>
    <t>TECHNOLOGICKÝ DOZOR DODAVATELE PRVKŮ NA DODRŽENÍ   POSTUPU INSTALACE  A  SPOLUPRÁCI PŘI LEPENÍ</t>
  </si>
  <si>
    <t>zahrnuje veškeré náklady spojené s objednatelem požadovaným dozorem</t>
  </si>
  <si>
    <t>02990</t>
  </si>
  <si>
    <t>OSTATNÍ POŽADAVKY - INFORMAČNÍ TABULE</t>
  </si>
  <si>
    <t>Dočasné SDZ - Oznámení stavby, jméno zhotovitele a zadavatele, termin stavby atd.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</si>
  <si>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</si>
  <si>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</si>
  <si>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KOMUNIKACE</t>
  </si>
  <si>
    <t>01</t>
  </si>
  <si>
    <t>OKRUŽNÍ KŘIŽOVATKA</t>
  </si>
  <si>
    <t xml:space="preserve">  01</t>
  </si>
  <si>
    <t>Zemní práce</t>
  </si>
  <si>
    <t>11372D</t>
  </si>
  <si>
    <t>FRÉZOVÁNÍ ZPEVNĚNÝCH PLOCH ASFALT DROBNÝCH OPRAV A PLOŠ ROZPADŮ DO 2000M2</t>
  </si>
  <si>
    <t>M3</t>
  </si>
  <si>
    <t>Likvidace v režii zhotovitele</t>
  </si>
  <si>
    <t>1130,91*0,10=113,091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</si>
  <si>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</si>
  <si>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Vodorovné konstrukce</t>
  </si>
  <si>
    <t>45157</t>
  </si>
  <si>
    <t>PODKLADNÍ A VÝPLŇOVÉ VRSTVY Z KAMENIVA TĚŽENÉHO</t>
  </si>
  <si>
    <t>oSTRŮVKY - KAČÍREK</t>
  </si>
  <si>
    <t>0,45=0,450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</si>
  <si>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</si>
  <si>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</si>
  <si>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561101</t>
  </si>
  <si>
    <t>PODKLADNÍ BETON TŘ. I</t>
  </si>
  <si>
    <t>OSTRŮVKY</t>
  </si>
  <si>
    <t>0,30=0,300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</si>
  <si>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</si>
  <si>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572214</t>
  </si>
  <si>
    <t>SPOJOVACÍ POSTŘIK Z MODIFIK EMULZE DO 0,5KG/M2</t>
  </si>
  <si>
    <t>M2</t>
  </si>
  <si>
    <t>pod ACL (0,50 kg/m2) : 1130,91=1 130,910 [A] 
pod SMA (0,30 kg/m2) : 1130,91=1 130,910 [B] 
Celkem: A+B=2 261,820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</si>
  <si>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</si>
  <si>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574D46</t>
  </si>
  <si>
    <t>ASFALTOVÝ BETON PRO LOŽNÍ VRSTVY MODIFIK ACL 16S TL. 50MM</t>
  </si>
  <si>
    <t>ACL 16S, PMB 25/55-65</t>
  </si>
  <si>
    <t>1130,91=1 130,910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</si>
  <si>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</si>
  <si>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574J74</t>
  </si>
  <si>
    <t>ASFALTOVÝ KOBEREC MASTIXOVÝ MODIFIK SMA 11S TL. 50MM</t>
  </si>
  <si>
    <t>SMA 11S, PMB 25/55-65</t>
  </si>
  <si>
    <t>8</t>
  </si>
  <si>
    <t>Potrubí</t>
  </si>
  <si>
    <t>7</t>
  </si>
  <si>
    <t>89911G</t>
  </si>
  <si>
    <t>LITINOVÝ POKLOP</t>
  </si>
  <si>
    <t>KUS</t>
  </si>
  <si>
    <t>RICON, DN600, NOSNOST 40T, OSAZENÍ A DODÁNÍ NOVÉHO POKLOPU, VČ RÁMU A VÝŠKOVÉHO VYROVNÁNÍ</t>
  </si>
  <si>
    <t>Položka zahrnuje dodávku a osazení předepsané mříže včetně rámu</t>
  </si>
  <si>
    <t>Ostatní konstrukce a práce</t>
  </si>
  <si>
    <t>914121</t>
  </si>
  <si>
    <t>DOPRAVNÍ ZNAČKY ZÁKLADNÍ VELIKOSTI OCELOVÉ FÓLIE TŘ 1 - DODÁVKA A MONTÁŽ</t>
  </si>
  <si>
    <t>Dle odečtu ze situace a TZ: 19=19,000 [A]</t>
  </si>
  <si>
    <t>položka zahrnuje:  
- dodávku a montáž značek v požadovaném provedení</t>
  </si>
  <si>
    <t>914123</t>
  </si>
  <si>
    <t>DOPRAVNÍ ZNAČKY ZÁKLADNÍ VELIKOSTI OCELOVÉ FÓLIE TŘ 1 - DEMONTÁŽ</t>
  </si>
  <si>
    <t>NA SKLÁDKU</t>
  </si>
  <si>
    <t>Dle odečtu ze situace a TZ:  16=16,000 [A]</t>
  </si>
  <si>
    <t>Položka zahrnuje odstranění, demontáž a odklizení materiálu s odvozem na předepsané místo</t>
  </si>
  <si>
    <t>914511</t>
  </si>
  <si>
    <t>DOPRAV ZNAČ VELKOPLOŠ OCEL LAMELY FÓLIE TŘ 1 - DOD A MONT</t>
  </si>
  <si>
    <t>IS 9b</t>
  </si>
  <si>
    <t>Dle odečtu ze situace a TZ:  2,5*2,5*3=18,750 [A]</t>
  </si>
  <si>
    <t>11</t>
  </si>
  <si>
    <t>914921</t>
  </si>
  <si>
    <t>SLOUPKY A STOJKY DOPRAVNÍCH ZNAČEK Z OCEL TRUBEK DO PATKY - DODÁVKA A MONTÁŽ</t>
  </si>
  <si>
    <t>Dle odměru ze situace a TZ:  9 =9,000 [A]</t>
  </si>
  <si>
    <t>položka zahrnuje:  
- sloupky a upevňovací zařízení včetně jejich osazení (betonová patka, zemní práce)</t>
  </si>
  <si>
    <t>12</t>
  </si>
  <si>
    <t>914923</t>
  </si>
  <si>
    <t>SLOUPKY A STOJKY DZ Z OCEL TRUBEK DO PATKY DEMONTÁŽ</t>
  </si>
  <si>
    <t>na skládku</t>
  </si>
  <si>
    <t>Dle odečtu ze situace a TZ:  9=9,000 [A]</t>
  </si>
  <si>
    <t>13</t>
  </si>
  <si>
    <t>914981</t>
  </si>
  <si>
    <t>SLOUPKY A STOJKY DZ Z PŘÍHRAD KONSTR DOD A MONTÁŽ</t>
  </si>
  <si>
    <t>pro IS9b</t>
  </si>
  <si>
    <t>3*2=6,000 [A]</t>
  </si>
  <si>
    <t>14</t>
  </si>
  <si>
    <t>915111</t>
  </si>
  <si>
    <t>VODOROVNÉ DOPRAVNÍ ZNAČENÍ BARVOU HLADKÉ - DODÁVKA A POKLÁDKA</t>
  </si>
  <si>
    <t>V1a (0,125): 167,71*0,125=20,964 [A] 
V2b (0,25, 0,5/0,5): 37,90/2*0,25=4,738 [B] 
V4 (0,25): 308,24*0,25=77,060 [C] 
V13a (plocha, šikmé čáry): 51,12=51,120 [D] 
Celkem: A+B+C+D=153,882 [E]</t>
  </si>
  <si>
    <t>položka zahrnuje:  
- dodání a pokládku nátěrového materiálu (měří se pouze natíraná plocha)  
- předznačení a reflexní úpravu</t>
  </si>
  <si>
    <t>15</t>
  </si>
  <si>
    <t>915211</t>
  </si>
  <si>
    <t>VODOROVNÉ DOPRAVNÍ ZNAČENÍ PLASTEM HLADKÉ - DODÁVKA A POKLÁDKA</t>
  </si>
  <si>
    <t>153,882=153,882 [A]</t>
  </si>
  <si>
    <t>16</t>
  </si>
  <si>
    <t>915641</t>
  </si>
  <si>
    <t>A</t>
  </si>
  <si>
    <t>VODOR DOPRAV ZNAČ - KNOFLÍKY SKLENĚNÉ OBRUBNÍKOVÉ - DOD A POKLÁD</t>
  </si>
  <si>
    <t>48=48,000 [A]</t>
  </si>
  <si>
    <t>zahrnuje dodávku a osazení knoflíků předepsaným způsobem</t>
  </si>
  <si>
    <t>17</t>
  </si>
  <si>
    <t>917425R</t>
  </si>
  <si>
    <t>CHODNÍKOVÉ OBRUBY Z KAMENNÝCH OBRUBNÍKŮ ŠÍŘ 200MM - LEPENÉ</t>
  </si>
  <si>
    <t>M</t>
  </si>
  <si>
    <t>OBLOUK, LEPENÁ BOČNÍ SPÁRA  A  BOČNÍ BETONOVÁ OPĚRA</t>
  </si>
  <si>
    <t>18,25=18,250 [A]</t>
  </si>
  <si>
    <t>Položka zahrnuje:  
dodání a pokládku kamenných obrubníků o rozměrech předepsaných zadávací dokumentací  
betonové lože i boční betonovou opěrku.</t>
  </si>
  <si>
    <t>18</t>
  </si>
  <si>
    <t>B</t>
  </si>
  <si>
    <t>PŘÍMÉ -  LEPENÁ BOČNÍ SPÁRA  A  BOČNÍ BETONOVÁ OPĚRA</t>
  </si>
  <si>
    <t>25,38=25,380 [A]</t>
  </si>
  <si>
    <t>19</t>
  </si>
  <si>
    <t>91799R</t>
  </si>
  <si>
    <t>ZPOMALOVACÍ POLŠTÁŘE ZE SKLOVLÁKNOBETONU</t>
  </si>
  <si>
    <t>SKLOVLÁKNOBETON UNICRET MIX , POVRCH ŽLUTÁ BARVA, LEPENO K PODKLADU</t>
  </si>
  <si>
    <t>KRUHOVÝ PRVEK PRŮM. 420 MM, TL. 60MM. PŘILEPEN K POVRCHU : 60=60,000 [A]</t>
  </si>
  <si>
    <t>Položka zahrnuje:  
dodávku a pokládku prahů z kovu o rozměrech předepsaných zadávací dokumentací  
podkladní vrstvu předepsanou zadávací dokumentací</t>
  </si>
  <si>
    <t>20</t>
  </si>
  <si>
    <t>966881</t>
  </si>
  <si>
    <t>R</t>
  </si>
  <si>
    <t>VYBOURÁNÍ KANALIZAČ ŠACHET -  POKLOP</t>
  </si>
  <si>
    <t>VČ, BET RÁMU - ODVOZ NA SKLÁDKU VČ. POPLATKU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</si>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</sst>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0+C10+C12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0+E10+E12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19</v>
      </c>
      <c r="B10" s="22" t="s">
        <v>20</v>
      </c>
      <c r="C10" s="23">
        <f>0+C11</f>
        <v>0</v>
      </c>
      <c r="D10" s="23">
        <f>0+D11</f>
        <v>0</v>
      </c>
      <c r="E10" s="23">
        <f>0+E11</f>
        <v>0</v>
      </c>
    </row>
    <row r="11" spans="1:5" ht="12.75" customHeight="1" x14ac:dyDescent="0.2">
      <c r="A11" s="24" t="s">
        <v>47</v>
      </c>
      <c r="B11" s="24" t="s">
        <v>29</v>
      </c>
      <c r="C11" s="25">
        <f>'SO 000_Vedlejší'!I3</f>
        <v>0</v>
      </c>
      <c r="D11" s="25">
        <f>'SO 000_Vedlejší'!O2</f>
        <v>0</v>
      </c>
      <c r="E11" s="25">
        <f>C11+D11</f>
        <v>0</v>
      </c>
    </row>
    <row r="12" spans="1:5" ht="12.75" customHeight="1" x14ac:dyDescent="0.2">
      <c r="A12" s="22" t="s">
        <v>80</v>
      </c>
      <c r="B12" s="22" t="s">
        <v>81</v>
      </c>
      <c r="C12" s="23">
        <f>0+C13</f>
        <v>0</v>
      </c>
      <c r="D12" s="23">
        <f>0+D13</f>
        <v>0</v>
      </c>
      <c r="E12" s="23">
        <f>0+E13</f>
        <v>0</v>
      </c>
    </row>
    <row r="13" spans="1:5" ht="12.75" customHeight="1" x14ac:dyDescent="0.2">
      <c r="A13" s="24" t="s">
        <v>84</v>
      </c>
      <c r="B13" s="24" t="s">
        <v>83</v>
      </c>
      <c r="C13" s="25">
        <f>'SO 101_01'!I3</f>
        <v>0</v>
      </c>
      <c r="D13" s="25">
        <f>'SO 101_01'!O2</f>
        <v>0</v>
      </c>
      <c r="E13" s="25">
        <f>C13+D13</f>
        <v>0</v>
      </c>
    </row>
  </sheetData>
  <sheetProtection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28</v>
      </c>
      <c r="I3" s="41">
        <f>0+I9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19</v>
      </c>
      <c r="D4" s="7"/>
      <c r="E4" s="18" t="s">
        <v>20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28</v>
      </c>
      <c r="D5" s="2"/>
      <c r="E5" s="21" t="s">
        <v>29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43</v>
      </c>
      <c r="I7" s="19" t="s">
        <v>45</v>
      </c>
    </row>
    <row r="8" spans="1:18" ht="12.75" customHeight="1" x14ac:dyDescent="0.2">
      <c r="A8" s="19" t="s">
        <v>31</v>
      </c>
      <c r="B8" s="19" t="s">
        <v>33</v>
      </c>
      <c r="C8" s="19" t="s">
        <v>27</v>
      </c>
      <c r="D8" s="19" t="s">
        <v>26</v>
      </c>
      <c r="E8" s="19" t="s">
        <v>37</v>
      </c>
      <c r="F8" s="19" t="s">
        <v>39</v>
      </c>
      <c r="G8" s="19" t="s">
        <v>41</v>
      </c>
      <c r="H8" s="19" t="s">
        <v>44</v>
      </c>
      <c r="I8" s="19" t="s">
        <v>46</v>
      </c>
    </row>
    <row r="9" spans="1:18" ht="12.75" customHeight="1" x14ac:dyDescent="0.2">
      <c r="A9" s="27" t="s">
        <v>48</v>
      </c>
      <c r="B9" s="27"/>
      <c r="C9" s="28" t="s">
        <v>31</v>
      </c>
      <c r="D9" s="27"/>
      <c r="E9" s="29" t="s">
        <v>49</v>
      </c>
      <c r="F9" s="27"/>
      <c r="G9" s="27"/>
      <c r="H9" s="27"/>
      <c r="I9" s="30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26" t="s">
        <v>50</v>
      </c>
      <c r="B10" s="31" t="s">
        <v>33</v>
      </c>
      <c r="C10" s="31" t="s">
        <v>51</v>
      </c>
      <c r="D10" s="26" t="s">
        <v>52</v>
      </c>
      <c r="E10" s="32" t="s">
        <v>53</v>
      </c>
      <c r="F10" s="33" t="s">
        <v>54</v>
      </c>
      <c r="G10" s="34">
        <v>1</v>
      </c>
      <c r="H10" s="35">
        <v>0</v>
      </c>
      <c r="I10" s="36">
        <f>ROUND(ROUND(H10,2)*ROUND(G10,3),2)</f>
        <v>0</v>
      </c>
      <c r="O10">
        <f>(I10*21)/100</f>
        <v>0</v>
      </c>
      <c r="P10" t="s">
        <v>27</v>
      </c>
    </row>
    <row r="11" spans="1:18" ht="25.5" x14ac:dyDescent="0.2">
      <c r="A11" s="37" t="s">
        <v>55</v>
      </c>
      <c r="E11" s="38" t="s">
        <v>56</v>
      </c>
    </row>
    <row r="12" spans="1:18" x14ac:dyDescent="0.2">
      <c r="A12" s="39" t="s">
        <v>57</v>
      </c>
      <c r="E12" s="40" t="s">
        <v>58</v>
      </c>
    </row>
    <row r="13" spans="1:18" x14ac:dyDescent="0.2">
      <c r="A13" t="s">
        <v>59</v>
      </c>
      <c r="E13" s="38" t="s">
        <v>60</v>
      </c>
    </row>
    <row r="14" spans="1:18" x14ac:dyDescent="0.2">
      <c r="A14" s="26" t="s">
        <v>50</v>
      </c>
      <c r="B14" s="31" t="s">
        <v>27</v>
      </c>
      <c r="C14" s="31" t="s">
        <v>61</v>
      </c>
      <c r="D14" s="26" t="s">
        <v>52</v>
      </c>
      <c r="E14" s="32" t="s">
        <v>62</v>
      </c>
      <c r="F14" s="33" t="s">
        <v>54</v>
      </c>
      <c r="G14" s="34">
        <v>1</v>
      </c>
      <c r="H14" s="35">
        <v>0</v>
      </c>
      <c r="I14" s="36">
        <f>ROUND(ROUND(H14,2)*ROUND(G14,3),2)</f>
        <v>0</v>
      </c>
      <c r="O14">
        <f>(I14*21)/100</f>
        <v>0</v>
      </c>
      <c r="P14" t="s">
        <v>27</v>
      </c>
    </row>
    <row r="15" spans="1:18" x14ac:dyDescent="0.2">
      <c r="A15" s="37" t="s">
        <v>55</v>
      </c>
      <c r="E15" s="38" t="s">
        <v>63</v>
      </c>
    </row>
    <row r="16" spans="1:18" x14ac:dyDescent="0.2">
      <c r="A16" s="39" t="s">
        <v>57</v>
      </c>
      <c r="E16" s="40" t="s">
        <v>58</v>
      </c>
    </row>
    <row r="17" spans="1:16" x14ac:dyDescent="0.2">
      <c r="A17" t="s">
        <v>59</v>
      </c>
      <c r="E17" s="38" t="s">
        <v>64</v>
      </c>
    </row>
    <row r="18" spans="1:16" x14ac:dyDescent="0.2">
      <c r="A18" s="26" t="s">
        <v>50</v>
      </c>
      <c r="B18" s="31" t="s">
        <v>26</v>
      </c>
      <c r="C18" s="31" t="s">
        <v>65</v>
      </c>
      <c r="D18" s="26" t="s">
        <v>52</v>
      </c>
      <c r="E18" s="32" t="s">
        <v>66</v>
      </c>
      <c r="F18" s="33" t="s">
        <v>54</v>
      </c>
      <c r="G18" s="34">
        <v>1</v>
      </c>
      <c r="H18" s="35">
        <v>0</v>
      </c>
      <c r="I18" s="36">
        <f>ROUND(ROUND(H18,2)*ROUND(G18,3),2)</f>
        <v>0</v>
      </c>
      <c r="O18">
        <f>(I18*21)/100</f>
        <v>0</v>
      </c>
      <c r="P18" t="s">
        <v>27</v>
      </c>
    </row>
    <row r="19" spans="1:16" x14ac:dyDescent="0.2">
      <c r="A19" s="37" t="s">
        <v>55</v>
      </c>
      <c r="E19" s="38" t="s">
        <v>67</v>
      </c>
    </row>
    <row r="20" spans="1:16" x14ac:dyDescent="0.2">
      <c r="A20" s="39" t="s">
        <v>57</v>
      </c>
      <c r="E20" s="40" t="s">
        <v>58</v>
      </c>
    </row>
    <row r="21" spans="1:16" x14ac:dyDescent="0.2">
      <c r="A21" t="s">
        <v>59</v>
      </c>
      <c r="E21" s="38" t="s">
        <v>68</v>
      </c>
    </row>
    <row r="22" spans="1:16" x14ac:dyDescent="0.2">
      <c r="A22" s="26" t="s">
        <v>50</v>
      </c>
      <c r="B22" s="31" t="s">
        <v>37</v>
      </c>
      <c r="C22" s="31" t="s">
        <v>69</v>
      </c>
      <c r="D22" s="26" t="s">
        <v>52</v>
      </c>
      <c r="E22" s="32" t="s">
        <v>70</v>
      </c>
      <c r="F22" s="33" t="s">
        <v>54</v>
      </c>
      <c r="G22" s="34">
        <v>1</v>
      </c>
      <c r="H22" s="35">
        <v>0</v>
      </c>
      <c r="I22" s="36">
        <f>ROUND(ROUND(H22,2)*ROUND(G22,3),2)</f>
        <v>0</v>
      </c>
      <c r="O22">
        <f>(I22*21)/100</f>
        <v>0</v>
      </c>
      <c r="P22" t="s">
        <v>27</v>
      </c>
    </row>
    <row r="23" spans="1:16" x14ac:dyDescent="0.2">
      <c r="A23" s="37" t="s">
        <v>55</v>
      </c>
      <c r="E23" s="38" t="s">
        <v>52</v>
      </c>
    </row>
    <row r="24" spans="1:16" x14ac:dyDescent="0.2">
      <c r="A24" s="39" t="s">
        <v>57</v>
      </c>
      <c r="E24" s="40" t="s">
        <v>58</v>
      </c>
    </row>
    <row r="25" spans="1:16" ht="63.75" x14ac:dyDescent="0.2">
      <c r="A25" t="s">
        <v>59</v>
      </c>
      <c r="E25" s="38" t="s">
        <v>71</v>
      </c>
    </row>
    <row r="26" spans="1:16" x14ac:dyDescent="0.2">
      <c r="A26" s="26" t="s">
        <v>50</v>
      </c>
      <c r="B26" s="31" t="s">
        <v>39</v>
      </c>
      <c r="C26" s="31" t="s">
        <v>72</v>
      </c>
      <c r="D26" s="26" t="s">
        <v>52</v>
      </c>
      <c r="E26" s="32" t="s">
        <v>73</v>
      </c>
      <c r="F26" s="33" t="s">
        <v>54</v>
      </c>
      <c r="G26" s="34">
        <v>1</v>
      </c>
      <c r="H26" s="35">
        <v>0</v>
      </c>
      <c r="I26" s="36">
        <f>ROUND(ROUND(H26,2)*ROUND(G26,3),2)</f>
        <v>0</v>
      </c>
      <c r="O26">
        <f>(I26*21)/100</f>
        <v>0</v>
      </c>
      <c r="P26" t="s">
        <v>27</v>
      </c>
    </row>
    <row r="27" spans="1:16" ht="25.5" x14ac:dyDescent="0.2">
      <c r="A27" s="37" t="s">
        <v>55</v>
      </c>
      <c r="E27" s="38" t="s">
        <v>74</v>
      </c>
    </row>
    <row r="28" spans="1:16" x14ac:dyDescent="0.2">
      <c r="A28" s="39" t="s">
        <v>57</v>
      </c>
      <c r="E28" s="40" t="s">
        <v>58</v>
      </c>
    </row>
    <row r="29" spans="1:16" x14ac:dyDescent="0.2">
      <c r="A29" t="s">
        <v>59</v>
      </c>
      <c r="E29" s="38" t="s">
        <v>75</v>
      </c>
    </row>
    <row r="30" spans="1:16" x14ac:dyDescent="0.2">
      <c r="A30" s="26" t="s">
        <v>50</v>
      </c>
      <c r="B30" s="31" t="s">
        <v>41</v>
      </c>
      <c r="C30" s="31" t="s">
        <v>76</v>
      </c>
      <c r="D30" s="26" t="s">
        <v>52</v>
      </c>
      <c r="E30" s="32" t="s">
        <v>77</v>
      </c>
      <c r="F30" s="33" t="s">
        <v>54</v>
      </c>
      <c r="G30" s="34">
        <v>1</v>
      </c>
      <c r="H30" s="35">
        <v>0</v>
      </c>
      <c r="I30" s="36">
        <f>ROUND(ROUND(H30,2)*ROUND(G30,3),2)</f>
        <v>0</v>
      </c>
      <c r="O30">
        <f>(I30*21)/100</f>
        <v>0</v>
      </c>
      <c r="P30" t="s">
        <v>27</v>
      </c>
    </row>
    <row r="31" spans="1:16" ht="25.5" x14ac:dyDescent="0.2">
      <c r="A31" s="37" t="s">
        <v>55</v>
      </c>
      <c r="E31" s="38" t="s">
        <v>78</v>
      </c>
    </row>
    <row r="32" spans="1:16" x14ac:dyDescent="0.2">
      <c r="A32" s="39" t="s">
        <v>57</v>
      </c>
      <c r="E32" s="40" t="s">
        <v>58</v>
      </c>
    </row>
    <row r="33" spans="1:5" ht="89.25" x14ac:dyDescent="0.2">
      <c r="A33" t="s">
        <v>59</v>
      </c>
      <c r="E33" s="38" t="s">
        <v>79</v>
      </c>
    </row>
  </sheetData>
  <sheetProtection sheet="1" objects="1" scenarios="1"/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3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0+O9+O14+O19+O36+O41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82</v>
      </c>
      <c r="I3" s="41">
        <f>0+I9+I14+I19+I36+I41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80</v>
      </c>
      <c r="D4" s="7"/>
      <c r="E4" s="18" t="s">
        <v>81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82</v>
      </c>
      <c r="D5" s="2"/>
      <c r="E5" s="21" t="s">
        <v>83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43</v>
      </c>
      <c r="I7" s="19" t="s">
        <v>45</v>
      </c>
    </row>
    <row r="8" spans="1:18" ht="12.75" customHeight="1" x14ac:dyDescent="0.2">
      <c r="A8" s="19" t="s">
        <v>31</v>
      </c>
      <c r="B8" s="19" t="s">
        <v>33</v>
      </c>
      <c r="C8" s="19" t="s">
        <v>27</v>
      </c>
      <c r="D8" s="19" t="s">
        <v>26</v>
      </c>
      <c r="E8" s="19" t="s">
        <v>37</v>
      </c>
      <c r="F8" s="19" t="s">
        <v>39</v>
      </c>
      <c r="G8" s="19" t="s">
        <v>41</v>
      </c>
      <c r="H8" s="19" t="s">
        <v>44</v>
      </c>
      <c r="I8" s="19" t="s">
        <v>46</v>
      </c>
    </row>
    <row r="9" spans="1:18" ht="12.75" customHeight="1" x14ac:dyDescent="0.2">
      <c r="A9" s="27" t="s">
        <v>48</v>
      </c>
      <c r="B9" s="27"/>
      <c r="C9" s="28" t="s">
        <v>33</v>
      </c>
      <c r="D9" s="27"/>
      <c r="E9" s="29" t="s">
        <v>85</v>
      </c>
      <c r="F9" s="27"/>
      <c r="G9" s="27"/>
      <c r="H9" s="27"/>
      <c r="I9" s="30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ht="25.5" x14ac:dyDescent="0.2">
      <c r="A10" s="26" t="s">
        <v>50</v>
      </c>
      <c r="B10" s="31" t="s">
        <v>33</v>
      </c>
      <c r="C10" s="31" t="s">
        <v>86</v>
      </c>
      <c r="D10" s="26" t="s">
        <v>52</v>
      </c>
      <c r="E10" s="32" t="s">
        <v>87</v>
      </c>
      <c r="F10" s="33" t="s">
        <v>88</v>
      </c>
      <c r="G10" s="34">
        <v>113.09099999999999</v>
      </c>
      <c r="H10" s="35">
        <v>0</v>
      </c>
      <c r="I10" s="36">
        <f>ROUND(ROUND(H10,2)*ROUND(G10,3),2)</f>
        <v>0</v>
      </c>
      <c r="O10">
        <f>(I10*21)/100</f>
        <v>0</v>
      </c>
      <c r="P10" t="s">
        <v>27</v>
      </c>
    </row>
    <row r="11" spans="1:18" x14ac:dyDescent="0.2">
      <c r="A11" s="37" t="s">
        <v>55</v>
      </c>
      <c r="E11" s="38" t="s">
        <v>89</v>
      </c>
    </row>
    <row r="12" spans="1:18" x14ac:dyDescent="0.2">
      <c r="A12" s="39" t="s">
        <v>57</v>
      </c>
      <c r="E12" s="40" t="s">
        <v>90</v>
      </c>
    </row>
    <row r="13" spans="1:18" ht="63.75" x14ac:dyDescent="0.2">
      <c r="A13" t="s">
        <v>59</v>
      </c>
      <c r="E13" s="38" t="s">
        <v>91</v>
      </c>
    </row>
    <row r="14" spans="1:18" ht="12.75" customHeight="1" x14ac:dyDescent="0.2">
      <c r="A14" s="12" t="s">
        <v>48</v>
      </c>
      <c r="B14" s="12"/>
      <c r="C14" s="42" t="s">
        <v>37</v>
      </c>
      <c r="D14" s="12"/>
      <c r="E14" s="29" t="s">
        <v>92</v>
      </c>
      <c r="F14" s="12"/>
      <c r="G14" s="12"/>
      <c r="H14" s="12"/>
      <c r="I14" s="43">
        <f>0+Q14</f>
        <v>0</v>
      </c>
      <c r="O14">
        <f>0+R14</f>
        <v>0</v>
      </c>
      <c r="Q14">
        <f>0+I15</f>
        <v>0</v>
      </c>
      <c r="R14">
        <f>0+O15</f>
        <v>0</v>
      </c>
    </row>
    <row r="15" spans="1:18" x14ac:dyDescent="0.2">
      <c r="A15" s="26" t="s">
        <v>50</v>
      </c>
      <c r="B15" s="31" t="s">
        <v>27</v>
      </c>
      <c r="C15" s="31" t="s">
        <v>93</v>
      </c>
      <c r="D15" s="26" t="s">
        <v>52</v>
      </c>
      <c r="E15" s="32" t="s">
        <v>94</v>
      </c>
      <c r="F15" s="33" t="s">
        <v>88</v>
      </c>
      <c r="G15" s="34">
        <v>0.45</v>
      </c>
      <c r="H15" s="35">
        <v>0</v>
      </c>
      <c r="I15" s="36">
        <f>ROUND(ROUND(H15,2)*ROUND(G15,3),2)</f>
        <v>0</v>
      </c>
      <c r="O15">
        <f>(I15*21)/100</f>
        <v>0</v>
      </c>
      <c r="P15" t="s">
        <v>27</v>
      </c>
    </row>
    <row r="16" spans="1:18" x14ac:dyDescent="0.2">
      <c r="A16" s="37" t="s">
        <v>55</v>
      </c>
      <c r="E16" s="38" t="s">
        <v>95</v>
      </c>
    </row>
    <row r="17" spans="1:18" x14ac:dyDescent="0.2">
      <c r="A17" s="39" t="s">
        <v>57</v>
      </c>
      <c r="E17" s="40" t="s">
        <v>96</v>
      </c>
    </row>
    <row r="18" spans="1:18" ht="38.25" x14ac:dyDescent="0.2">
      <c r="A18" t="s">
        <v>59</v>
      </c>
      <c r="E18" s="38" t="s">
        <v>97</v>
      </c>
    </row>
    <row r="19" spans="1:18" ht="12.75" customHeight="1" x14ac:dyDescent="0.2">
      <c r="A19" s="12" t="s">
        <v>48</v>
      </c>
      <c r="B19" s="12"/>
      <c r="C19" s="42" t="s">
        <v>39</v>
      </c>
      <c r="D19" s="12"/>
      <c r="E19" s="29" t="s">
        <v>98</v>
      </c>
      <c r="F19" s="12"/>
      <c r="G19" s="12"/>
      <c r="H19" s="12"/>
      <c r="I19" s="43">
        <f>0+Q19</f>
        <v>0</v>
      </c>
      <c r="O19">
        <f>0+R19</f>
        <v>0</v>
      </c>
      <c r="Q19">
        <f>0+I20+I24+I28+I32</f>
        <v>0</v>
      </c>
      <c r="R19">
        <f>0+O20+O24+O28+O32</f>
        <v>0</v>
      </c>
    </row>
    <row r="20" spans="1:18" x14ac:dyDescent="0.2">
      <c r="A20" s="26" t="s">
        <v>50</v>
      </c>
      <c r="B20" s="31" t="s">
        <v>26</v>
      </c>
      <c r="C20" s="31" t="s">
        <v>99</v>
      </c>
      <c r="D20" s="26" t="s">
        <v>52</v>
      </c>
      <c r="E20" s="32" t="s">
        <v>100</v>
      </c>
      <c r="F20" s="33" t="s">
        <v>88</v>
      </c>
      <c r="G20" s="34">
        <v>0.3</v>
      </c>
      <c r="H20" s="35">
        <v>0</v>
      </c>
      <c r="I20" s="36">
        <f>ROUND(ROUND(H20,2)*ROUND(G20,3),2)</f>
        <v>0</v>
      </c>
      <c r="O20">
        <f>(I20*21)/100</f>
        <v>0</v>
      </c>
      <c r="P20" t="s">
        <v>27</v>
      </c>
    </row>
    <row r="21" spans="1:18" x14ac:dyDescent="0.2">
      <c r="A21" s="37" t="s">
        <v>55</v>
      </c>
      <c r="E21" s="38" t="s">
        <v>101</v>
      </c>
    </row>
    <row r="22" spans="1:18" x14ac:dyDescent="0.2">
      <c r="A22" s="39" t="s">
        <v>57</v>
      </c>
      <c r="E22" s="40" t="s">
        <v>102</v>
      </c>
    </row>
    <row r="23" spans="1:18" ht="127.5" x14ac:dyDescent="0.2">
      <c r="A23" t="s">
        <v>59</v>
      </c>
      <c r="E23" s="38" t="s">
        <v>103</v>
      </c>
    </row>
    <row r="24" spans="1:18" x14ac:dyDescent="0.2">
      <c r="A24" s="26" t="s">
        <v>50</v>
      </c>
      <c r="B24" s="31" t="s">
        <v>37</v>
      </c>
      <c r="C24" s="31" t="s">
        <v>104</v>
      </c>
      <c r="D24" s="26" t="s">
        <v>52</v>
      </c>
      <c r="E24" s="32" t="s">
        <v>105</v>
      </c>
      <c r="F24" s="33" t="s">
        <v>106</v>
      </c>
      <c r="G24" s="34">
        <v>2261.8200000000002</v>
      </c>
      <c r="H24" s="35">
        <v>0</v>
      </c>
      <c r="I24" s="36">
        <f>ROUND(ROUND(H24,2)*ROUND(G24,3),2)</f>
        <v>0</v>
      </c>
      <c r="O24">
        <f>(I24*21)/100</f>
        <v>0</v>
      </c>
      <c r="P24" t="s">
        <v>27</v>
      </c>
    </row>
    <row r="25" spans="1:18" x14ac:dyDescent="0.2">
      <c r="A25" s="37" t="s">
        <v>55</v>
      </c>
      <c r="E25" s="38" t="s">
        <v>52</v>
      </c>
    </row>
    <row r="26" spans="1:18" ht="38.25" x14ac:dyDescent="0.2">
      <c r="A26" s="39" t="s">
        <v>57</v>
      </c>
      <c r="E26" s="40" t="s">
        <v>107</v>
      </c>
    </row>
    <row r="27" spans="1:18" ht="51" x14ac:dyDescent="0.2">
      <c r="A27" t="s">
        <v>59</v>
      </c>
      <c r="E27" s="38" t="s">
        <v>108</v>
      </c>
    </row>
    <row r="28" spans="1:18" x14ac:dyDescent="0.2">
      <c r="A28" s="26" t="s">
        <v>50</v>
      </c>
      <c r="B28" s="31" t="s">
        <v>39</v>
      </c>
      <c r="C28" s="31" t="s">
        <v>109</v>
      </c>
      <c r="D28" s="26" t="s">
        <v>52</v>
      </c>
      <c r="E28" s="32" t="s">
        <v>110</v>
      </c>
      <c r="F28" s="33" t="s">
        <v>106</v>
      </c>
      <c r="G28" s="34">
        <v>1130.9100000000001</v>
      </c>
      <c r="H28" s="35">
        <v>0</v>
      </c>
      <c r="I28" s="36">
        <f>ROUND(ROUND(H28,2)*ROUND(G28,3),2)</f>
        <v>0</v>
      </c>
      <c r="O28">
        <f>(I28*21)/100</f>
        <v>0</v>
      </c>
      <c r="P28" t="s">
        <v>27</v>
      </c>
    </row>
    <row r="29" spans="1:18" x14ac:dyDescent="0.2">
      <c r="A29" s="37" t="s">
        <v>55</v>
      </c>
      <c r="E29" s="38" t="s">
        <v>111</v>
      </c>
    </row>
    <row r="30" spans="1:18" x14ac:dyDescent="0.2">
      <c r="A30" s="39" t="s">
        <v>57</v>
      </c>
      <c r="E30" s="40" t="s">
        <v>112</v>
      </c>
    </row>
    <row r="31" spans="1:18" ht="140.25" x14ac:dyDescent="0.2">
      <c r="A31" t="s">
        <v>59</v>
      </c>
      <c r="E31" s="38" t="s">
        <v>113</v>
      </c>
    </row>
    <row r="32" spans="1:18" x14ac:dyDescent="0.2">
      <c r="A32" s="26" t="s">
        <v>50</v>
      </c>
      <c r="B32" s="31" t="s">
        <v>41</v>
      </c>
      <c r="C32" s="31" t="s">
        <v>114</v>
      </c>
      <c r="D32" s="26" t="s">
        <v>52</v>
      </c>
      <c r="E32" s="32" t="s">
        <v>115</v>
      </c>
      <c r="F32" s="33" t="s">
        <v>106</v>
      </c>
      <c r="G32" s="34">
        <v>1130.9100000000001</v>
      </c>
      <c r="H32" s="35">
        <v>0</v>
      </c>
      <c r="I32" s="36">
        <f>ROUND(ROUND(H32,2)*ROUND(G32,3),2)</f>
        <v>0</v>
      </c>
      <c r="O32">
        <f>(I32*21)/100</f>
        <v>0</v>
      </c>
      <c r="P32" t="s">
        <v>27</v>
      </c>
    </row>
    <row r="33" spans="1:18" x14ac:dyDescent="0.2">
      <c r="A33" s="37" t="s">
        <v>55</v>
      </c>
      <c r="E33" s="38" t="s">
        <v>116</v>
      </c>
    </row>
    <row r="34" spans="1:18" x14ac:dyDescent="0.2">
      <c r="A34" s="39" t="s">
        <v>57</v>
      </c>
      <c r="E34" s="40" t="s">
        <v>112</v>
      </c>
    </row>
    <row r="35" spans="1:18" ht="140.25" x14ac:dyDescent="0.2">
      <c r="A35" t="s">
        <v>59</v>
      </c>
      <c r="E35" s="38" t="s">
        <v>113</v>
      </c>
    </row>
    <row r="36" spans="1:18" ht="12.75" customHeight="1" x14ac:dyDescent="0.2">
      <c r="A36" s="12" t="s">
        <v>48</v>
      </c>
      <c r="B36" s="12"/>
      <c r="C36" s="42" t="s">
        <v>117</v>
      </c>
      <c r="D36" s="12"/>
      <c r="E36" s="29" t="s">
        <v>118</v>
      </c>
      <c r="F36" s="12"/>
      <c r="G36" s="12"/>
      <c r="H36" s="12"/>
      <c r="I36" s="43">
        <f>0+Q36</f>
        <v>0</v>
      </c>
      <c r="O36">
        <f>0+R36</f>
        <v>0</v>
      </c>
      <c r="Q36">
        <f>0+I37</f>
        <v>0</v>
      </c>
      <c r="R36">
        <f>0+O37</f>
        <v>0</v>
      </c>
    </row>
    <row r="37" spans="1:18" x14ac:dyDescent="0.2">
      <c r="A37" s="26" t="s">
        <v>50</v>
      </c>
      <c r="B37" s="31" t="s">
        <v>119</v>
      </c>
      <c r="C37" s="31" t="s">
        <v>120</v>
      </c>
      <c r="D37" s="26" t="s">
        <v>52</v>
      </c>
      <c r="E37" s="32" t="s">
        <v>121</v>
      </c>
      <c r="F37" s="33" t="s">
        <v>122</v>
      </c>
      <c r="G37" s="34">
        <v>1</v>
      </c>
      <c r="H37" s="35">
        <v>0</v>
      </c>
      <c r="I37" s="36">
        <f>ROUND(ROUND(H37,2)*ROUND(G37,3),2)</f>
        <v>0</v>
      </c>
      <c r="O37">
        <f>(I37*21)/100</f>
        <v>0</v>
      </c>
      <c r="P37" t="s">
        <v>27</v>
      </c>
    </row>
    <row r="38" spans="1:18" ht="25.5" x14ac:dyDescent="0.2">
      <c r="A38" s="37" t="s">
        <v>55</v>
      </c>
      <c r="E38" s="38" t="s">
        <v>123</v>
      </c>
    </row>
    <row r="39" spans="1:18" x14ac:dyDescent="0.2">
      <c r="A39" s="39" t="s">
        <v>57</v>
      </c>
      <c r="E39" s="40" t="s">
        <v>58</v>
      </c>
    </row>
    <row r="40" spans="1:18" x14ac:dyDescent="0.2">
      <c r="A40" t="s">
        <v>59</v>
      </c>
      <c r="E40" s="38" t="s">
        <v>124</v>
      </c>
    </row>
    <row r="41" spans="1:18" ht="12.75" customHeight="1" x14ac:dyDescent="0.2">
      <c r="A41" s="12" t="s">
        <v>48</v>
      </c>
      <c r="B41" s="12"/>
      <c r="C41" s="42" t="s">
        <v>44</v>
      </c>
      <c r="D41" s="12"/>
      <c r="E41" s="29" t="s">
        <v>125</v>
      </c>
      <c r="F41" s="12"/>
      <c r="G41" s="12"/>
      <c r="H41" s="12"/>
      <c r="I41" s="43">
        <f>0+Q41</f>
        <v>0</v>
      </c>
      <c r="O41">
        <f>0+R41</f>
        <v>0</v>
      </c>
      <c r="Q41">
        <f>0+I42+I46+I50+I54+I58+I62+I66+I70+I74+I78+I82+I86+I90</f>
        <v>0</v>
      </c>
      <c r="R41">
        <f>0+O42+O46+O50+O54+O58+O62+O66+O70+O74+O78+O82+O86+O90</f>
        <v>0</v>
      </c>
    </row>
    <row r="42" spans="1:18" ht="25.5" x14ac:dyDescent="0.2">
      <c r="A42" s="26" t="s">
        <v>50</v>
      </c>
      <c r="B42" s="31" t="s">
        <v>117</v>
      </c>
      <c r="C42" s="31" t="s">
        <v>126</v>
      </c>
      <c r="D42" s="26" t="s">
        <v>52</v>
      </c>
      <c r="E42" s="32" t="s">
        <v>127</v>
      </c>
      <c r="F42" s="33" t="s">
        <v>122</v>
      </c>
      <c r="G42" s="34">
        <v>19</v>
      </c>
      <c r="H42" s="35">
        <v>0</v>
      </c>
      <c r="I42" s="36">
        <f>ROUND(ROUND(H42,2)*ROUND(G42,3),2)</f>
        <v>0</v>
      </c>
      <c r="O42">
        <f>(I42*21)/100</f>
        <v>0</v>
      </c>
      <c r="P42" t="s">
        <v>27</v>
      </c>
    </row>
    <row r="43" spans="1:18" x14ac:dyDescent="0.2">
      <c r="A43" s="37" t="s">
        <v>55</v>
      </c>
      <c r="E43" s="38" t="s">
        <v>52</v>
      </c>
    </row>
    <row r="44" spans="1:18" x14ac:dyDescent="0.2">
      <c r="A44" s="39" t="s">
        <v>57</v>
      </c>
      <c r="E44" s="40" t="s">
        <v>128</v>
      </c>
    </row>
    <row r="45" spans="1:18" ht="25.5" x14ac:dyDescent="0.2">
      <c r="A45" t="s">
        <v>59</v>
      </c>
      <c r="E45" s="38" t="s">
        <v>129</v>
      </c>
    </row>
    <row r="46" spans="1:18" ht="25.5" x14ac:dyDescent="0.2">
      <c r="A46" s="26" t="s">
        <v>50</v>
      </c>
      <c r="B46" s="31" t="s">
        <v>44</v>
      </c>
      <c r="C46" s="31" t="s">
        <v>130</v>
      </c>
      <c r="D46" s="26" t="s">
        <v>52</v>
      </c>
      <c r="E46" s="32" t="s">
        <v>131</v>
      </c>
      <c r="F46" s="33" t="s">
        <v>122</v>
      </c>
      <c r="G46" s="34">
        <v>16</v>
      </c>
      <c r="H46" s="35">
        <v>0</v>
      </c>
      <c r="I46" s="36">
        <f>ROUND(ROUND(H46,2)*ROUND(G46,3),2)</f>
        <v>0</v>
      </c>
      <c r="O46">
        <f>(I46*21)/100</f>
        <v>0</v>
      </c>
      <c r="P46" t="s">
        <v>27</v>
      </c>
    </row>
    <row r="47" spans="1:18" x14ac:dyDescent="0.2">
      <c r="A47" s="37" t="s">
        <v>55</v>
      </c>
      <c r="E47" s="38" t="s">
        <v>132</v>
      </c>
    </row>
    <row r="48" spans="1:18" x14ac:dyDescent="0.2">
      <c r="A48" s="39" t="s">
        <v>57</v>
      </c>
      <c r="E48" s="40" t="s">
        <v>133</v>
      </c>
    </row>
    <row r="49" spans="1:16" ht="25.5" x14ac:dyDescent="0.2">
      <c r="A49" t="s">
        <v>59</v>
      </c>
      <c r="E49" s="38" t="s">
        <v>134</v>
      </c>
    </row>
    <row r="50" spans="1:16" x14ac:dyDescent="0.2">
      <c r="A50" s="26" t="s">
        <v>50</v>
      </c>
      <c r="B50" s="31" t="s">
        <v>46</v>
      </c>
      <c r="C50" s="31" t="s">
        <v>135</v>
      </c>
      <c r="D50" s="26" t="s">
        <v>52</v>
      </c>
      <c r="E50" s="32" t="s">
        <v>136</v>
      </c>
      <c r="F50" s="33" t="s">
        <v>106</v>
      </c>
      <c r="G50" s="34">
        <v>18.75</v>
      </c>
      <c r="H50" s="35">
        <v>0</v>
      </c>
      <c r="I50" s="36">
        <f>ROUND(ROUND(H50,2)*ROUND(G50,3),2)</f>
        <v>0</v>
      </c>
      <c r="O50">
        <f>(I50*21)/100</f>
        <v>0</v>
      </c>
      <c r="P50" t="s">
        <v>27</v>
      </c>
    </row>
    <row r="51" spans="1:16" x14ac:dyDescent="0.2">
      <c r="A51" s="37" t="s">
        <v>55</v>
      </c>
      <c r="E51" s="38" t="s">
        <v>137</v>
      </c>
    </row>
    <row r="52" spans="1:16" x14ac:dyDescent="0.2">
      <c r="A52" s="39" t="s">
        <v>57</v>
      </c>
      <c r="E52" s="40" t="s">
        <v>138</v>
      </c>
    </row>
    <row r="53" spans="1:16" ht="25.5" x14ac:dyDescent="0.2">
      <c r="A53" t="s">
        <v>59</v>
      </c>
      <c r="E53" s="38" t="s">
        <v>129</v>
      </c>
    </row>
    <row r="54" spans="1:16" ht="25.5" x14ac:dyDescent="0.2">
      <c r="A54" s="26" t="s">
        <v>50</v>
      </c>
      <c r="B54" s="31" t="s">
        <v>139</v>
      </c>
      <c r="C54" s="31" t="s">
        <v>140</v>
      </c>
      <c r="D54" s="26" t="s">
        <v>52</v>
      </c>
      <c r="E54" s="32" t="s">
        <v>141</v>
      </c>
      <c r="F54" s="33" t="s">
        <v>122</v>
      </c>
      <c r="G54" s="34">
        <v>9</v>
      </c>
      <c r="H54" s="35">
        <v>0</v>
      </c>
      <c r="I54" s="36">
        <f>ROUND(ROUND(H54,2)*ROUND(G54,3),2)</f>
        <v>0</v>
      </c>
      <c r="O54">
        <f>(I54*21)/100</f>
        <v>0</v>
      </c>
      <c r="P54" t="s">
        <v>27</v>
      </c>
    </row>
    <row r="55" spans="1:16" x14ac:dyDescent="0.2">
      <c r="A55" s="37" t="s">
        <v>55</v>
      </c>
      <c r="E55" s="38" t="s">
        <v>52</v>
      </c>
    </row>
    <row r="56" spans="1:16" x14ac:dyDescent="0.2">
      <c r="A56" s="39" t="s">
        <v>57</v>
      </c>
      <c r="E56" s="40" t="s">
        <v>142</v>
      </c>
    </row>
    <row r="57" spans="1:16" ht="38.25" x14ac:dyDescent="0.2">
      <c r="A57" t="s">
        <v>59</v>
      </c>
      <c r="E57" s="38" t="s">
        <v>143</v>
      </c>
    </row>
    <row r="58" spans="1:16" x14ac:dyDescent="0.2">
      <c r="A58" s="26" t="s">
        <v>50</v>
      </c>
      <c r="B58" s="31" t="s">
        <v>144</v>
      </c>
      <c r="C58" s="31" t="s">
        <v>145</v>
      </c>
      <c r="D58" s="26" t="s">
        <v>52</v>
      </c>
      <c r="E58" s="32" t="s">
        <v>146</v>
      </c>
      <c r="F58" s="33" t="s">
        <v>122</v>
      </c>
      <c r="G58" s="34">
        <v>9</v>
      </c>
      <c r="H58" s="35">
        <v>0</v>
      </c>
      <c r="I58" s="36">
        <f>ROUND(ROUND(H58,2)*ROUND(G58,3),2)</f>
        <v>0</v>
      </c>
      <c r="O58">
        <f>(I58*21)/100</f>
        <v>0</v>
      </c>
      <c r="P58" t="s">
        <v>27</v>
      </c>
    </row>
    <row r="59" spans="1:16" x14ac:dyDescent="0.2">
      <c r="A59" s="37" t="s">
        <v>55</v>
      </c>
      <c r="E59" s="38" t="s">
        <v>147</v>
      </c>
    </row>
    <row r="60" spans="1:16" x14ac:dyDescent="0.2">
      <c r="A60" s="39" t="s">
        <v>57</v>
      </c>
      <c r="E60" s="40" t="s">
        <v>148</v>
      </c>
    </row>
    <row r="61" spans="1:16" ht="25.5" x14ac:dyDescent="0.2">
      <c r="A61" t="s">
        <v>59</v>
      </c>
      <c r="E61" s="38" t="s">
        <v>134</v>
      </c>
    </row>
    <row r="62" spans="1:16" x14ac:dyDescent="0.2">
      <c r="A62" s="26" t="s">
        <v>50</v>
      </c>
      <c r="B62" s="31" t="s">
        <v>149</v>
      </c>
      <c r="C62" s="31" t="s">
        <v>150</v>
      </c>
      <c r="D62" s="26" t="s">
        <v>52</v>
      </c>
      <c r="E62" s="32" t="s">
        <v>151</v>
      </c>
      <c r="F62" s="33" t="s">
        <v>122</v>
      </c>
      <c r="G62" s="34">
        <v>6</v>
      </c>
      <c r="H62" s="35">
        <v>0</v>
      </c>
      <c r="I62" s="36">
        <f>ROUND(ROUND(H62,2)*ROUND(G62,3),2)</f>
        <v>0</v>
      </c>
      <c r="O62">
        <f>(I62*21)/100</f>
        <v>0</v>
      </c>
      <c r="P62" t="s">
        <v>27</v>
      </c>
    </row>
    <row r="63" spans="1:16" x14ac:dyDescent="0.2">
      <c r="A63" s="37" t="s">
        <v>55</v>
      </c>
      <c r="E63" s="38" t="s">
        <v>152</v>
      </c>
    </row>
    <row r="64" spans="1:16" x14ac:dyDescent="0.2">
      <c r="A64" s="39" t="s">
        <v>57</v>
      </c>
      <c r="E64" s="40" t="s">
        <v>153</v>
      </c>
    </row>
    <row r="65" spans="1:16" ht="38.25" x14ac:dyDescent="0.2">
      <c r="A65" t="s">
        <v>59</v>
      </c>
      <c r="E65" s="38" t="s">
        <v>143</v>
      </c>
    </row>
    <row r="66" spans="1:16" ht="25.5" x14ac:dyDescent="0.2">
      <c r="A66" s="26" t="s">
        <v>50</v>
      </c>
      <c r="B66" s="31" t="s">
        <v>154</v>
      </c>
      <c r="C66" s="31" t="s">
        <v>155</v>
      </c>
      <c r="D66" s="26" t="s">
        <v>52</v>
      </c>
      <c r="E66" s="32" t="s">
        <v>156</v>
      </c>
      <c r="F66" s="33" t="s">
        <v>106</v>
      </c>
      <c r="G66" s="34">
        <v>153.88200000000001</v>
      </c>
      <c r="H66" s="35">
        <v>0</v>
      </c>
      <c r="I66" s="36">
        <f>ROUND(ROUND(H66,2)*ROUND(G66,3),2)</f>
        <v>0</v>
      </c>
      <c r="O66">
        <f>(I66*21)/100</f>
        <v>0</v>
      </c>
      <c r="P66" t="s">
        <v>27</v>
      </c>
    </row>
    <row r="67" spans="1:16" x14ac:dyDescent="0.2">
      <c r="A67" s="37" t="s">
        <v>55</v>
      </c>
      <c r="E67" s="38" t="s">
        <v>52</v>
      </c>
    </row>
    <row r="68" spans="1:16" ht="63.75" x14ac:dyDescent="0.2">
      <c r="A68" s="39" t="s">
        <v>57</v>
      </c>
      <c r="E68" s="40" t="s">
        <v>157</v>
      </c>
    </row>
    <row r="69" spans="1:16" ht="38.25" x14ac:dyDescent="0.2">
      <c r="A69" t="s">
        <v>59</v>
      </c>
      <c r="E69" s="38" t="s">
        <v>158</v>
      </c>
    </row>
    <row r="70" spans="1:16" ht="25.5" x14ac:dyDescent="0.2">
      <c r="A70" s="26" t="s">
        <v>50</v>
      </c>
      <c r="B70" s="31" t="s">
        <v>159</v>
      </c>
      <c r="C70" s="31" t="s">
        <v>160</v>
      </c>
      <c r="D70" s="26" t="s">
        <v>52</v>
      </c>
      <c r="E70" s="32" t="s">
        <v>161</v>
      </c>
      <c r="F70" s="33" t="s">
        <v>106</v>
      </c>
      <c r="G70" s="34">
        <v>153.88200000000001</v>
      </c>
      <c r="H70" s="35">
        <v>0</v>
      </c>
      <c r="I70" s="36">
        <f>ROUND(ROUND(H70,2)*ROUND(G70,3),2)</f>
        <v>0</v>
      </c>
      <c r="O70">
        <f>(I70*21)/100</f>
        <v>0</v>
      </c>
      <c r="P70" t="s">
        <v>27</v>
      </c>
    </row>
    <row r="71" spans="1:16" x14ac:dyDescent="0.2">
      <c r="A71" s="37" t="s">
        <v>55</v>
      </c>
      <c r="E71" s="38" t="s">
        <v>52</v>
      </c>
    </row>
    <row r="72" spans="1:16" x14ac:dyDescent="0.2">
      <c r="A72" s="39" t="s">
        <v>57</v>
      </c>
      <c r="E72" s="40" t="s">
        <v>162</v>
      </c>
    </row>
    <row r="73" spans="1:16" ht="38.25" x14ac:dyDescent="0.2">
      <c r="A73" t="s">
        <v>59</v>
      </c>
      <c r="E73" s="38" t="s">
        <v>158</v>
      </c>
    </row>
    <row r="74" spans="1:16" ht="25.5" x14ac:dyDescent="0.2">
      <c r="A74" s="26" t="s">
        <v>50</v>
      </c>
      <c r="B74" s="31" t="s">
        <v>163</v>
      </c>
      <c r="C74" s="31" t="s">
        <v>164</v>
      </c>
      <c r="D74" s="26" t="s">
        <v>165</v>
      </c>
      <c r="E74" s="32" t="s">
        <v>166</v>
      </c>
      <c r="F74" s="33" t="s">
        <v>122</v>
      </c>
      <c r="G74" s="34">
        <v>48</v>
      </c>
      <c r="H74" s="35">
        <v>0</v>
      </c>
      <c r="I74" s="36">
        <f>ROUND(ROUND(H74,2)*ROUND(G74,3),2)</f>
        <v>0</v>
      </c>
      <c r="O74">
        <f>(I74*21)/100</f>
        <v>0</v>
      </c>
      <c r="P74" t="s">
        <v>27</v>
      </c>
    </row>
    <row r="75" spans="1:16" x14ac:dyDescent="0.2">
      <c r="A75" s="37" t="s">
        <v>55</v>
      </c>
      <c r="E75" s="38" t="s">
        <v>52</v>
      </c>
    </row>
    <row r="76" spans="1:16" x14ac:dyDescent="0.2">
      <c r="A76" s="39" t="s">
        <v>57</v>
      </c>
      <c r="E76" s="40" t="s">
        <v>167</v>
      </c>
    </row>
    <row r="77" spans="1:16" x14ac:dyDescent="0.2">
      <c r="A77" t="s">
        <v>59</v>
      </c>
      <c r="E77" s="38" t="s">
        <v>168</v>
      </c>
    </row>
    <row r="78" spans="1:16" x14ac:dyDescent="0.2">
      <c r="A78" s="26" t="s">
        <v>50</v>
      </c>
      <c r="B78" s="31" t="s">
        <v>169</v>
      </c>
      <c r="C78" s="31" t="s">
        <v>170</v>
      </c>
      <c r="D78" s="26" t="s">
        <v>165</v>
      </c>
      <c r="E78" s="32" t="s">
        <v>171</v>
      </c>
      <c r="F78" s="33" t="s">
        <v>172</v>
      </c>
      <c r="G78" s="34">
        <v>18.25</v>
      </c>
      <c r="H78" s="35">
        <v>0</v>
      </c>
      <c r="I78" s="36">
        <f>ROUND(ROUND(H78,2)*ROUND(G78,3),2)</f>
        <v>0</v>
      </c>
      <c r="O78">
        <f>(I78*21)/100</f>
        <v>0</v>
      </c>
      <c r="P78" t="s">
        <v>27</v>
      </c>
    </row>
    <row r="79" spans="1:16" x14ac:dyDescent="0.2">
      <c r="A79" s="37" t="s">
        <v>55</v>
      </c>
      <c r="E79" s="38" t="s">
        <v>173</v>
      </c>
    </row>
    <row r="80" spans="1:16" x14ac:dyDescent="0.2">
      <c r="A80" s="39" t="s">
        <v>57</v>
      </c>
      <c r="E80" s="40" t="s">
        <v>174</v>
      </c>
    </row>
    <row r="81" spans="1:16" ht="51" x14ac:dyDescent="0.2">
      <c r="A81" t="s">
        <v>59</v>
      </c>
      <c r="E81" s="38" t="s">
        <v>175</v>
      </c>
    </row>
    <row r="82" spans="1:16" x14ac:dyDescent="0.2">
      <c r="A82" s="26" t="s">
        <v>50</v>
      </c>
      <c r="B82" s="31" t="s">
        <v>176</v>
      </c>
      <c r="C82" s="31" t="s">
        <v>170</v>
      </c>
      <c r="D82" s="26" t="s">
        <v>177</v>
      </c>
      <c r="E82" s="32" t="s">
        <v>171</v>
      </c>
      <c r="F82" s="33" t="s">
        <v>172</v>
      </c>
      <c r="G82" s="34">
        <v>25.38</v>
      </c>
      <c r="H82" s="35">
        <v>0</v>
      </c>
      <c r="I82" s="36">
        <f>ROUND(ROUND(H82,2)*ROUND(G82,3),2)</f>
        <v>0</v>
      </c>
      <c r="O82">
        <f>(I82*21)/100</f>
        <v>0</v>
      </c>
      <c r="P82" t="s">
        <v>27</v>
      </c>
    </row>
    <row r="83" spans="1:16" x14ac:dyDescent="0.2">
      <c r="A83" s="37" t="s">
        <v>55</v>
      </c>
      <c r="E83" s="38" t="s">
        <v>178</v>
      </c>
    </row>
    <row r="84" spans="1:16" x14ac:dyDescent="0.2">
      <c r="A84" s="39" t="s">
        <v>57</v>
      </c>
      <c r="E84" s="40" t="s">
        <v>179</v>
      </c>
    </row>
    <row r="85" spans="1:16" ht="51" x14ac:dyDescent="0.2">
      <c r="A85" t="s">
        <v>59</v>
      </c>
      <c r="E85" s="38" t="s">
        <v>175</v>
      </c>
    </row>
    <row r="86" spans="1:16" x14ac:dyDescent="0.2">
      <c r="A86" s="26" t="s">
        <v>50</v>
      </c>
      <c r="B86" s="31" t="s">
        <v>180</v>
      </c>
      <c r="C86" s="31" t="s">
        <v>181</v>
      </c>
      <c r="D86" s="26" t="s">
        <v>165</v>
      </c>
      <c r="E86" s="32" t="s">
        <v>182</v>
      </c>
      <c r="F86" s="33" t="s">
        <v>122</v>
      </c>
      <c r="G86" s="34">
        <v>60</v>
      </c>
      <c r="H86" s="35">
        <v>0</v>
      </c>
      <c r="I86" s="36">
        <f>ROUND(ROUND(H86,2)*ROUND(G86,3),2)</f>
        <v>0</v>
      </c>
      <c r="O86">
        <f>(I86*21)/100</f>
        <v>0</v>
      </c>
      <c r="P86" t="s">
        <v>27</v>
      </c>
    </row>
    <row r="87" spans="1:16" ht="25.5" x14ac:dyDescent="0.2">
      <c r="A87" s="37" t="s">
        <v>55</v>
      </c>
      <c r="E87" s="38" t="s">
        <v>183</v>
      </c>
    </row>
    <row r="88" spans="1:16" ht="25.5" x14ac:dyDescent="0.2">
      <c r="A88" s="39" t="s">
        <v>57</v>
      </c>
      <c r="E88" s="40" t="s">
        <v>184</v>
      </c>
    </row>
    <row r="89" spans="1:16" ht="51" x14ac:dyDescent="0.2">
      <c r="A89" t="s">
        <v>59</v>
      </c>
      <c r="E89" s="38" t="s">
        <v>185</v>
      </c>
    </row>
    <row r="90" spans="1:16" x14ac:dyDescent="0.2">
      <c r="A90" s="26" t="s">
        <v>50</v>
      </c>
      <c r="B90" s="31" t="s">
        <v>186</v>
      </c>
      <c r="C90" s="31" t="s">
        <v>187</v>
      </c>
      <c r="D90" s="26" t="s">
        <v>188</v>
      </c>
      <c r="E90" s="32" t="s">
        <v>189</v>
      </c>
      <c r="F90" s="33" t="s">
        <v>122</v>
      </c>
      <c r="G90" s="34">
        <v>1</v>
      </c>
      <c r="H90" s="35">
        <v>0</v>
      </c>
      <c r="I90" s="36">
        <f>ROUND(ROUND(H90,2)*ROUND(G90,3),2)</f>
        <v>0</v>
      </c>
      <c r="O90">
        <f>(I90*21)/100</f>
        <v>0</v>
      </c>
      <c r="P90" t="s">
        <v>27</v>
      </c>
    </row>
    <row r="91" spans="1:16" x14ac:dyDescent="0.2">
      <c r="A91" s="37" t="s">
        <v>55</v>
      </c>
      <c r="E91" s="38" t="s">
        <v>190</v>
      </c>
    </row>
    <row r="92" spans="1:16" x14ac:dyDescent="0.2">
      <c r="A92" s="39" t="s">
        <v>57</v>
      </c>
      <c r="E92" s="40" t="s">
        <v>58</v>
      </c>
    </row>
    <row r="93" spans="1:16" ht="102" x14ac:dyDescent="0.2">
      <c r="A93" t="s">
        <v>59</v>
      </c>
      <c r="E93" s="38" t="s">
        <v>191</v>
      </c>
    </row>
  </sheetData>
  <sheetProtection sheet="1" objects="1" scenarios="1"/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000_Vedlejší</vt:lpstr>
      <vt:lpstr>SO 101_01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Kiršová Iva</cp:lastModifiedBy>
  <dcterms:modified xsi:type="dcterms:W3CDTF">2021-04-15T07:02:13Z</dcterms:modified>
  <cp:category/>
  <cp:contentStatus/>
</cp:coreProperties>
</file>